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55" windowWidth="11445" windowHeight="6225" activeTab="0"/>
  </bookViews>
  <sheets>
    <sheet name="Náhrada mzdy 2015" sheetId="1" r:id="rId1"/>
  </sheets>
  <definedNames>
    <definedName name="_xlnm.Print_Area" localSheetId="0">'Náhrada mzdy 2015'!$A$1:$I$20</definedName>
    <definedName name="ZZZZD">#REF!</definedName>
    <definedName name="ZZZZZ">#REF!</definedName>
  </definedNames>
  <calcPr fullCalcOnLoad="1"/>
</workbook>
</file>

<file path=xl/sharedStrings.xml><?xml version="1.0" encoding="utf-8"?>
<sst xmlns="http://schemas.openxmlformats.org/spreadsheetml/2006/main" count="32" uniqueCount="24">
  <si>
    <t>Vložit údaje do následujících zelených políček - počet hodin a průměrný hodinový výdělek</t>
  </si>
  <si>
    <r>
      <t xml:space="preserve">Průměrný hodinový výdělek  (PHV)  </t>
    </r>
    <r>
      <rPr>
        <b/>
        <sz val="8"/>
        <rFont val="Arial CE"/>
        <family val="0"/>
      </rPr>
      <t>(je stejný pro nemoc i pro karanténu)</t>
    </r>
  </si>
  <si>
    <t>Redukce PHV</t>
  </si>
  <si>
    <t xml:space="preserve"> do</t>
  </si>
  <si>
    <t>redukce na</t>
  </si>
  <si>
    <t>tj. na</t>
  </si>
  <si>
    <t>nad</t>
  </si>
  <si>
    <t>do</t>
  </si>
  <si>
    <t xml:space="preserve">do </t>
  </si>
  <si>
    <t>nezohledňuje se</t>
  </si>
  <si>
    <t>Redukovaný PHV</t>
  </si>
  <si>
    <t>hodin</t>
  </si>
  <si>
    <t>Výpočet výše NÁHRADY MZDY *)</t>
  </si>
  <si>
    <t>podle zákona 262/2006 Sb.</t>
  </si>
  <si>
    <t>Počet hodin pracovní neschopnosti (nemoci) pro náhradu mzdy **)</t>
  </si>
  <si>
    <t>**) počet hodin bez karenční doby,  nevyplňuje se pro karanténu.</t>
  </si>
  <si>
    <t xml:space="preserve">Počet hodin karantény (od prvního dne) </t>
  </si>
  <si>
    <t>Náhrada mzdy  (nemoc)</t>
  </si>
  <si>
    <t>Karanténa od 1. dne</t>
  </si>
  <si>
    <t>Celkem náhrada</t>
  </si>
  <si>
    <t xml:space="preserve"> NÁHRADA MZDY  </t>
  </si>
  <si>
    <t>*) poskytuje se  v  době prvních 14 kalendářních dnů, a to pouze za pracovní dny a tzv. placené svátky</t>
  </si>
  <si>
    <t>při dočasné pracovní neschopnosti náhrada náleží od 4. pracovního dne, nejdéle však od 25. neodpracované hodiny      z rozvržených směn, v případě karantény od 1. pracovního dne</t>
  </si>
  <si>
    <r>
      <t xml:space="preserve">při dočasné pracovní neschopnosti nebo karanténě v době od </t>
    </r>
    <r>
      <rPr>
        <b/>
        <sz val="12"/>
        <color indexed="10"/>
        <rFont val="Arial CE"/>
        <family val="0"/>
      </rPr>
      <t>1. ledna 2015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</si>
</sst>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_K"/>
    <numFmt numFmtId="166" formatCode="#,###_K"/>
    <numFmt numFmtId="167" formatCode="#,##0_k%_K"/>
    <numFmt numFmtId="168" formatCode="mmmm\ yyyy"/>
    <numFmt numFmtId="169" formatCode="_k@"/>
    <numFmt numFmtId="170" formatCode="#,##0.00_K"/>
    <numFmt numFmtId="171" formatCode="#,##0.0000_K"/>
    <numFmt numFmtId="172" formatCode="#,##0.0_K"/>
    <numFmt numFmtId="173" formatCode="_-* #,##0\ &quot;Kč&quot;_K"/>
    <numFmt numFmtId="174" formatCode="#,##0\ &quot;Kč&quot;"/>
    <numFmt numFmtId="175" formatCode="_-* #,##0.00\ &quot;Kč&quot;_K"/>
    <numFmt numFmtId="176" formatCode="#,##0.00\ &quot;Kč&quot;"/>
    <numFmt numFmtId="177" formatCode="#,##0.000\ &quot;Kč&quot;"/>
    <numFmt numFmtId="178" formatCode="#,##0.0\ &quot;Kč&quot;"/>
    <numFmt numFmtId="179" formatCode="_-* #,##0.0\ &quot;Kč&quot;_K"/>
    <numFmt numFmtId="180" formatCode="_-* #,##0.000\ &quot;Kč&quot;_K"/>
    <numFmt numFmtId="181" formatCode="_-* #,##0.0000\ &quot;Kč&quot;_K"/>
  </numFmts>
  <fonts count="51">
    <font>
      <sz val="10"/>
      <name val="Arial CE"/>
      <family val="2"/>
    </font>
    <font>
      <b/>
      <sz val="12"/>
      <name val="Courier New CE"/>
      <family val="0"/>
    </font>
    <font>
      <i/>
      <sz val="12"/>
      <name val="Courier New CE"/>
      <family val="0"/>
    </font>
    <font>
      <b/>
      <i/>
      <sz val="12"/>
      <name val="Courier New CE"/>
      <family val="0"/>
    </font>
    <font>
      <sz val="10"/>
      <name val="Times New Roman CE"/>
      <family val="1"/>
    </font>
    <font>
      <b/>
      <sz val="1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4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 CE"/>
      <family val="1"/>
    </font>
    <font>
      <b/>
      <i/>
      <sz val="12"/>
      <color indexed="57"/>
      <name val="Arial CE"/>
      <family val="0"/>
    </font>
    <font>
      <b/>
      <sz val="8"/>
      <name val="Arial CE"/>
      <family val="0"/>
    </font>
    <font>
      <i/>
      <sz val="12"/>
      <name val="Arial CE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ashed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65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5" fontId="8" fillId="0" borderId="0" xfId="46" applyFont="1">
      <alignment/>
      <protection/>
    </xf>
    <xf numFmtId="165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/>
    </xf>
    <xf numFmtId="165" fontId="11" fillId="0" borderId="0" xfId="46" applyFont="1">
      <alignment/>
      <protection/>
    </xf>
    <xf numFmtId="165" fontId="9" fillId="33" borderId="10" xfId="0" applyNumberFormat="1" applyFont="1" applyFill="1" applyBorder="1" applyAlignment="1">
      <alignment horizontal="left" vertical="center" indent="1"/>
    </xf>
    <xf numFmtId="165" fontId="10" fillId="33" borderId="11" xfId="0" applyNumberFormat="1" applyFont="1" applyFill="1" applyBorder="1" applyAlignment="1">
      <alignment vertical="center"/>
    </xf>
    <xf numFmtId="165" fontId="10" fillId="33" borderId="11" xfId="0" applyNumberFormat="1" applyFont="1" applyFill="1" applyBorder="1" applyAlignment="1">
      <alignment/>
    </xf>
    <xf numFmtId="3" fontId="9" fillId="34" borderId="12" xfId="0" applyNumberFormat="1" applyFont="1" applyFill="1" applyBorder="1" applyAlignment="1" applyProtection="1">
      <alignment horizontal="center"/>
      <protection locked="0"/>
    </xf>
    <xf numFmtId="165" fontId="9" fillId="35" borderId="13" xfId="0" applyNumberFormat="1" applyFont="1" applyFill="1" applyBorder="1" applyAlignment="1">
      <alignment horizontal="left" vertical="center" indent="1"/>
    </xf>
    <xf numFmtId="165" fontId="10" fillId="35" borderId="0" xfId="0" applyNumberFormat="1" applyFont="1" applyFill="1" applyBorder="1" applyAlignment="1">
      <alignment vertical="center"/>
    </xf>
    <xf numFmtId="165" fontId="10" fillId="35" borderId="0" xfId="0" applyNumberFormat="1" applyFont="1" applyFill="1" applyBorder="1" applyAlignment="1">
      <alignment/>
    </xf>
    <xf numFmtId="165" fontId="10" fillId="36" borderId="14" xfId="0" applyNumberFormat="1" applyFont="1" applyFill="1" applyBorder="1" applyAlignment="1">
      <alignment/>
    </xf>
    <xf numFmtId="165" fontId="9" fillId="0" borderId="10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Alignment="1">
      <alignment horizontal="right"/>
    </xf>
    <xf numFmtId="165" fontId="11" fillId="0" borderId="13" xfId="46" applyFont="1" applyBorder="1">
      <alignment/>
      <protection/>
    </xf>
    <xf numFmtId="165" fontId="11" fillId="0" borderId="0" xfId="46" applyFont="1" applyBorder="1">
      <alignment/>
      <protection/>
    </xf>
    <xf numFmtId="16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9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165" fontId="10" fillId="0" borderId="0" xfId="0" applyNumberFormat="1" applyFont="1" applyAlignment="1">
      <alignment horizontal="center"/>
    </xf>
    <xf numFmtId="172" fontId="11" fillId="0" borderId="0" xfId="46" applyNumberFormat="1" applyFont="1">
      <alignment/>
      <protection/>
    </xf>
    <xf numFmtId="165" fontId="10" fillId="0" borderId="13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/>
    </xf>
    <xf numFmtId="173" fontId="10" fillId="0" borderId="0" xfId="46" applyNumberFormat="1" applyFont="1" applyFill="1" applyBorder="1" applyAlignment="1">
      <alignment horizontal="right"/>
      <protection/>
    </xf>
    <xf numFmtId="171" fontId="11" fillId="0" borderId="15" xfId="46" applyNumberFormat="1" applyFont="1" applyBorder="1">
      <alignment/>
      <protection/>
    </xf>
    <xf numFmtId="170" fontId="10" fillId="0" borderId="0" xfId="0" applyNumberFormat="1" applyFont="1" applyAlignment="1">
      <alignment/>
    </xf>
    <xf numFmtId="165" fontId="10" fillId="0" borderId="16" xfId="46" applyFont="1" applyFill="1" applyBorder="1" applyAlignment="1">
      <alignment horizontal="center"/>
      <protection/>
    </xf>
    <xf numFmtId="174" fontId="10" fillId="0" borderId="17" xfId="46" applyNumberFormat="1" applyFont="1" applyFill="1" applyBorder="1" applyAlignment="1" applyProtection="1">
      <alignment horizontal="center"/>
      <protection/>
    </xf>
    <xf numFmtId="165" fontId="10" fillId="0" borderId="17" xfId="46" applyFont="1" applyFill="1" applyBorder="1" applyAlignment="1">
      <alignment horizontal="center"/>
      <protection/>
    </xf>
    <xf numFmtId="9" fontId="10" fillId="0" borderId="17" xfId="48" applyFont="1" applyFill="1" applyBorder="1" applyAlignment="1" applyProtection="1">
      <alignment horizontal="center"/>
      <protection/>
    </xf>
    <xf numFmtId="165" fontId="10" fillId="0" borderId="17" xfId="0" applyNumberFormat="1" applyFont="1" applyBorder="1" applyAlignment="1">
      <alignment/>
    </xf>
    <xf numFmtId="173" fontId="10" fillId="0" borderId="17" xfId="46" applyNumberFormat="1" applyFont="1" applyFill="1" applyBorder="1" applyAlignment="1">
      <alignment horizontal="right"/>
      <protection/>
    </xf>
    <xf numFmtId="165" fontId="10" fillId="0" borderId="17" xfId="0" applyNumberFormat="1" applyFont="1" applyBorder="1" applyAlignment="1">
      <alignment horizontal="center"/>
    </xf>
    <xf numFmtId="171" fontId="9" fillId="0" borderId="18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65" fontId="9" fillId="35" borderId="0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 vertical="center"/>
    </xf>
    <xf numFmtId="165" fontId="15" fillId="0" borderId="0" xfId="0" applyNumberFormat="1" applyFont="1" applyBorder="1" applyAlignment="1">
      <alignment horizontal="left"/>
    </xf>
    <xf numFmtId="165" fontId="16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16" fillId="0" borderId="0" xfId="46" applyFont="1">
      <alignment/>
      <protection/>
    </xf>
    <xf numFmtId="170" fontId="11" fillId="0" borderId="0" xfId="46" applyNumberFormat="1" applyFont="1">
      <alignment/>
      <protection/>
    </xf>
    <xf numFmtId="165" fontId="9" fillId="33" borderId="11" xfId="0" applyNumberFormat="1" applyFont="1" applyFill="1" applyBorder="1" applyAlignment="1">
      <alignment horizontal="center"/>
    </xf>
    <xf numFmtId="9" fontId="10" fillId="0" borderId="11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left"/>
    </xf>
    <xf numFmtId="165" fontId="9" fillId="33" borderId="19" xfId="0" applyNumberFormat="1" applyFont="1" applyFill="1" applyBorder="1" applyAlignment="1">
      <alignment horizontal="left" vertical="center" indent="1"/>
    </xf>
    <xf numFmtId="165" fontId="9" fillId="33" borderId="20" xfId="0" applyNumberFormat="1" applyFont="1" applyFill="1" applyBorder="1" applyAlignment="1">
      <alignment horizontal="left" vertical="center"/>
    </xf>
    <xf numFmtId="165" fontId="10" fillId="33" borderId="20" xfId="0" applyNumberFormat="1" applyFont="1" applyFill="1" applyBorder="1" applyAlignment="1">
      <alignment vertical="center"/>
    </xf>
    <xf numFmtId="181" fontId="10" fillId="0" borderId="15" xfId="46" applyNumberFormat="1" applyFont="1" applyBorder="1" applyAlignment="1">
      <alignment horizontal="right"/>
      <protection/>
    </xf>
    <xf numFmtId="173" fontId="10" fillId="0" borderId="15" xfId="46" applyNumberFormat="1" applyFont="1" applyBorder="1" applyAlignment="1">
      <alignment horizontal="right"/>
      <protection/>
    </xf>
    <xf numFmtId="173" fontId="9" fillId="37" borderId="21" xfId="46" applyNumberFormat="1" applyFont="1" applyFill="1" applyBorder="1" applyAlignment="1">
      <alignment horizontal="right"/>
      <protection/>
    </xf>
    <xf numFmtId="175" fontId="9" fillId="34" borderId="12" xfId="46" applyNumberFormat="1" applyFont="1" applyFill="1" applyBorder="1" applyAlignment="1" applyProtection="1">
      <alignment horizontal="right"/>
      <protection locked="0"/>
    </xf>
    <xf numFmtId="175" fontId="10" fillId="0" borderId="0" xfId="46" applyNumberFormat="1" applyFont="1" applyBorder="1" applyAlignment="1">
      <alignment horizontal="right"/>
      <protection/>
    </xf>
    <xf numFmtId="165" fontId="10" fillId="0" borderId="11" xfId="0" applyNumberFormat="1" applyFont="1" applyBorder="1" applyAlignment="1">
      <alignment horizontal="center"/>
    </xf>
    <xf numFmtId="165" fontId="10" fillId="33" borderId="11" xfId="0" applyNumberFormat="1" applyFont="1" applyFill="1" applyBorder="1" applyAlignment="1">
      <alignment horizontal="left"/>
    </xf>
    <xf numFmtId="165" fontId="10" fillId="35" borderId="0" xfId="0" applyNumberFormat="1" applyFont="1" applyFill="1" applyBorder="1" applyAlignment="1">
      <alignment horizontal="left"/>
    </xf>
    <xf numFmtId="165" fontId="10" fillId="35" borderId="13" xfId="0" applyNumberFormat="1" applyFont="1" applyFill="1" applyBorder="1" applyAlignment="1">
      <alignment horizontal="right"/>
    </xf>
    <xf numFmtId="165" fontId="10" fillId="33" borderId="10" xfId="0" applyNumberFormat="1" applyFont="1" applyFill="1" applyBorder="1" applyAlignment="1">
      <alignment horizontal="right" vertical="center"/>
    </xf>
    <xf numFmtId="165" fontId="14" fillId="0" borderId="17" xfId="0" applyNumberFormat="1" applyFont="1" applyBorder="1" applyAlignment="1">
      <alignment horizontal="center"/>
    </xf>
    <xf numFmtId="165" fontId="11" fillId="0" borderId="10" xfId="46" applyFont="1" applyBorder="1">
      <alignment/>
      <protection/>
    </xf>
    <xf numFmtId="181" fontId="10" fillId="0" borderId="22" xfId="46" applyNumberFormat="1" applyFont="1" applyBorder="1" applyAlignment="1">
      <alignment horizontal="right"/>
      <protection/>
    </xf>
    <xf numFmtId="165" fontId="11" fillId="35" borderId="13" xfId="46" applyFont="1" applyFill="1" applyBorder="1">
      <alignment/>
      <protection/>
    </xf>
    <xf numFmtId="165" fontId="14" fillId="0" borderId="17" xfId="0" applyNumberFormat="1" applyFont="1" applyBorder="1" applyAlignment="1">
      <alignment horizontal="left"/>
    </xf>
    <xf numFmtId="9" fontId="10" fillId="0" borderId="17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left"/>
    </xf>
    <xf numFmtId="173" fontId="10" fillId="0" borderId="18" xfId="46" applyNumberFormat="1" applyFont="1" applyBorder="1" applyAlignment="1">
      <alignment horizontal="right"/>
      <protection/>
    </xf>
    <xf numFmtId="165" fontId="15" fillId="0" borderId="0" xfId="0" applyNumberFormat="1" applyFont="1" applyBorder="1" applyAlignment="1">
      <alignment horizontal="left" wrapText="1"/>
    </xf>
    <xf numFmtId="170" fontId="5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12" fillId="0" borderId="17" xfId="0" applyNumberFormat="1" applyFont="1" applyBorder="1" applyAlignment="1">
      <alignment horizontal="left" wrapText="1" indent="1"/>
    </xf>
    <xf numFmtId="165" fontId="9" fillId="36" borderId="23" xfId="0" applyNumberFormat="1" applyFont="1" applyFill="1" applyBorder="1" applyAlignment="1">
      <alignment horizontal="left" vertical="center" wrapText="1" indent="1"/>
    </xf>
    <xf numFmtId="165" fontId="9" fillId="36" borderId="14" xfId="0" applyNumberFormat="1" applyFont="1" applyFill="1" applyBorder="1" applyAlignment="1">
      <alignment horizontal="left" vertical="center" wrapText="1" indent="1"/>
    </xf>
    <xf numFmtId="165" fontId="14" fillId="0" borderId="16" xfId="0" applyNumberFormat="1" applyFont="1" applyBorder="1" applyAlignment="1">
      <alignment horizontal="center"/>
    </xf>
    <xf numFmtId="165" fontId="14" fillId="0" borderId="17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B_TR1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95" zoomScaleNormal="95" zoomScalePageLayoutView="0" workbookViewId="0" topLeftCell="A1">
      <selection activeCell="A2" sqref="A2:I2"/>
    </sheetView>
  </sheetViews>
  <sheetFormatPr defaultColWidth="9.25390625" defaultRowHeight="12.75"/>
  <cols>
    <col min="1" max="1" width="14.125" style="6" customWidth="1"/>
    <col min="2" max="2" width="14.25390625" style="6" customWidth="1"/>
    <col min="3" max="3" width="9.00390625" style="6" customWidth="1"/>
    <col min="4" max="4" width="14.75390625" style="6" customWidth="1"/>
    <col min="5" max="5" width="9.375" style="6" customWidth="1"/>
    <col min="6" max="6" width="14.875" style="6" customWidth="1"/>
    <col min="7" max="7" width="11.125" style="6" customWidth="1"/>
    <col min="8" max="8" width="7.25390625" style="6" customWidth="1"/>
    <col min="9" max="9" width="21.75390625" style="6" customWidth="1"/>
    <col min="10" max="10" width="17.875" style="6" customWidth="1"/>
    <col min="11" max="11" width="12.75390625" style="6" customWidth="1"/>
    <col min="12" max="12" width="10.75390625" style="6" customWidth="1"/>
    <col min="13" max="13" width="19.125" style="6" customWidth="1"/>
    <col min="14" max="16384" width="9.25390625" style="6" customWidth="1"/>
  </cols>
  <sheetData>
    <row r="1" spans="1:11" s="3" customFormat="1" ht="49.5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1"/>
      <c r="K1" s="2"/>
    </row>
    <row r="2" spans="1:11" s="3" customFormat="1" ht="21.75" customHeight="1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1"/>
      <c r="K2" s="2"/>
    </row>
    <row r="3" spans="1:11" ht="23.25" customHeight="1">
      <c r="A3" s="78" t="s">
        <v>23</v>
      </c>
      <c r="B3" s="78"/>
      <c r="C3" s="78"/>
      <c r="D3" s="78"/>
      <c r="E3" s="78"/>
      <c r="F3" s="78"/>
      <c r="G3" s="78"/>
      <c r="H3" s="78"/>
      <c r="I3" s="78"/>
      <c r="J3" s="4"/>
      <c r="K3" s="5"/>
    </row>
    <row r="4" spans="1:11" ht="27.75" customHeight="1" thickBot="1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4"/>
      <c r="K4" s="5"/>
    </row>
    <row r="5" spans="1:11" ht="24" customHeight="1" thickBot="1">
      <c r="A5" s="7" t="s">
        <v>14</v>
      </c>
      <c r="B5" s="8"/>
      <c r="C5" s="8"/>
      <c r="D5" s="8"/>
      <c r="E5" s="8"/>
      <c r="F5" s="8"/>
      <c r="G5" s="8"/>
      <c r="H5" s="9"/>
      <c r="I5" s="10">
        <v>56</v>
      </c>
      <c r="J5" s="4"/>
      <c r="K5" s="5"/>
    </row>
    <row r="6" spans="1:11" ht="19.5" customHeight="1" thickBot="1">
      <c r="A6" s="11" t="s">
        <v>16</v>
      </c>
      <c r="B6" s="12"/>
      <c r="C6" s="12"/>
      <c r="D6" s="12"/>
      <c r="E6" s="12"/>
      <c r="F6" s="12"/>
      <c r="G6" s="12"/>
      <c r="H6" s="13"/>
      <c r="I6" s="10">
        <v>0</v>
      </c>
      <c r="J6" s="4"/>
      <c r="K6" s="5"/>
    </row>
    <row r="7" spans="1:11" ht="26.25" customHeight="1" thickBot="1">
      <c r="A7" s="80" t="s">
        <v>1</v>
      </c>
      <c r="B7" s="81"/>
      <c r="C7" s="81"/>
      <c r="D7" s="81"/>
      <c r="E7" s="81"/>
      <c r="F7" s="81"/>
      <c r="G7" s="14"/>
      <c r="H7" s="14"/>
      <c r="I7" s="60">
        <v>350</v>
      </c>
      <c r="J7" s="4"/>
      <c r="K7" s="5"/>
    </row>
    <row r="8" spans="1:11" ht="15.75">
      <c r="A8" s="15" t="s">
        <v>2</v>
      </c>
      <c r="B8" s="16"/>
      <c r="C8" s="16"/>
      <c r="D8" s="16"/>
      <c r="E8" s="16"/>
      <c r="F8" s="16"/>
      <c r="G8" s="16"/>
      <c r="H8" s="16"/>
      <c r="I8" s="58"/>
      <c r="J8" s="17"/>
      <c r="K8" s="18"/>
    </row>
    <row r="9" spans="1:12" ht="15.75">
      <c r="A9" s="19"/>
      <c r="B9" s="20"/>
      <c r="C9" s="21" t="s">
        <v>3</v>
      </c>
      <c r="D9" s="61">
        <v>155.4</v>
      </c>
      <c r="E9" s="20"/>
      <c r="F9" s="23" t="s">
        <v>4</v>
      </c>
      <c r="G9" s="24">
        <v>0.9</v>
      </c>
      <c r="H9" s="25" t="s">
        <v>5</v>
      </c>
      <c r="I9" s="57">
        <f>G9*MIN($I$7,D9)</f>
        <v>139.86</v>
      </c>
      <c r="J9" s="17"/>
      <c r="K9" s="26"/>
      <c r="L9" s="27"/>
    </row>
    <row r="10" spans="1:11" ht="15.75">
      <c r="A10" s="28" t="s">
        <v>6</v>
      </c>
      <c r="B10" s="61">
        <f>+D9</f>
        <v>155.4</v>
      </c>
      <c r="C10" s="22" t="s">
        <v>7</v>
      </c>
      <c r="D10" s="61">
        <v>232.93</v>
      </c>
      <c r="E10" s="25"/>
      <c r="F10" s="23" t="s">
        <v>4</v>
      </c>
      <c r="G10" s="24">
        <v>0.6</v>
      </c>
      <c r="H10" s="25" t="s">
        <v>5</v>
      </c>
      <c r="I10" s="57">
        <f>G10*IF($I$7&gt;B10,MIN($I$7,B11)-B10,0)</f>
        <v>46.518</v>
      </c>
      <c r="J10" s="17"/>
      <c r="K10" s="26"/>
    </row>
    <row r="11" spans="1:11" ht="15.75">
      <c r="A11" s="28" t="s">
        <v>6</v>
      </c>
      <c r="B11" s="61">
        <f>+D10</f>
        <v>232.93</v>
      </c>
      <c r="C11" s="29" t="s">
        <v>8</v>
      </c>
      <c r="D11" s="61">
        <v>465.85</v>
      </c>
      <c r="E11" s="30"/>
      <c r="F11" s="23" t="s">
        <v>4</v>
      </c>
      <c r="G11" s="24">
        <v>0.3</v>
      </c>
      <c r="H11" s="25" t="s">
        <v>5</v>
      </c>
      <c r="I11" s="57">
        <f>G11*IF(I$7&gt;B11,MIN(I$7,B12)-B11,0)</f>
        <v>35.120999999999995</v>
      </c>
      <c r="J11" s="31"/>
      <c r="K11" s="5"/>
    </row>
    <row r="12" spans="1:11" ht="15.75">
      <c r="A12" s="28" t="s">
        <v>6</v>
      </c>
      <c r="B12" s="61">
        <f>+D11</f>
        <v>465.85</v>
      </c>
      <c r="C12" s="25" t="s">
        <v>9</v>
      </c>
      <c r="D12" s="20"/>
      <c r="E12" s="20"/>
      <c r="F12" s="20"/>
      <c r="G12" s="30"/>
      <c r="H12" s="20"/>
      <c r="I12" s="32"/>
      <c r="J12" s="20"/>
      <c r="K12" s="33"/>
    </row>
    <row r="13" spans="1:11" ht="16.5" thickBot="1">
      <c r="A13" s="34"/>
      <c r="B13" s="35"/>
      <c r="C13" s="36"/>
      <c r="D13" s="37"/>
      <c r="E13" s="38" t="s">
        <v>10</v>
      </c>
      <c r="F13" s="39"/>
      <c r="G13" s="38"/>
      <c r="H13" s="40"/>
      <c r="I13" s="41">
        <f>+I9+I10+I11</f>
        <v>221.49900000000002</v>
      </c>
      <c r="J13" s="42"/>
      <c r="K13" s="33"/>
    </row>
    <row r="14" spans="1:11" ht="17.25" customHeight="1">
      <c r="A14" s="68"/>
      <c r="B14" s="66" t="s">
        <v>17</v>
      </c>
      <c r="C14" s="51">
        <f>+I5</f>
        <v>56</v>
      </c>
      <c r="D14" s="63" t="s">
        <v>11</v>
      </c>
      <c r="E14" s="52">
        <v>0.6</v>
      </c>
      <c r="F14" s="62" t="str">
        <f>"z "&amp;$I$13</f>
        <v>z 221,499</v>
      </c>
      <c r="G14" s="53" t="str">
        <f>"tj. "&amp;($I$13*E14)&amp;" x "&amp;I5</f>
        <v>tj. 132,8994 x 56</v>
      </c>
      <c r="H14" s="53"/>
      <c r="I14" s="69">
        <f>($I$13*E14)*I5</f>
        <v>7442.366400000001</v>
      </c>
      <c r="J14" s="17"/>
      <c r="K14" s="26"/>
    </row>
    <row r="15" spans="1:11" ht="15.75">
      <c r="A15" s="70"/>
      <c r="B15" s="65" t="s">
        <v>18</v>
      </c>
      <c r="C15" s="43">
        <f>+I6</f>
        <v>0</v>
      </c>
      <c r="D15" s="64" t="s">
        <v>11</v>
      </c>
      <c r="E15" s="24">
        <v>0.6</v>
      </c>
      <c r="F15" s="29" t="str">
        <f>"z "&amp;$I$13</f>
        <v>z 221,499</v>
      </c>
      <c r="G15" s="25" t="str">
        <f>"tj. "&amp;($I$13*E15)&amp;" x "&amp;I6</f>
        <v>tj. 132,8994 x 0</v>
      </c>
      <c r="H15" s="25"/>
      <c r="I15" s="57">
        <f>($I$13*E15)*I6</f>
        <v>0</v>
      </c>
      <c r="J15" s="17"/>
      <c r="K15" s="26"/>
    </row>
    <row r="16" spans="1:11" ht="16.5" thickBot="1">
      <c r="A16" s="82" t="s">
        <v>19</v>
      </c>
      <c r="B16" s="83"/>
      <c r="C16" s="67">
        <f>+C14+C15</f>
        <v>56</v>
      </c>
      <c r="D16" s="71" t="s">
        <v>11</v>
      </c>
      <c r="E16" s="72"/>
      <c r="F16" s="73"/>
      <c r="G16" s="73"/>
      <c r="H16" s="73"/>
      <c r="I16" s="74"/>
      <c r="J16" s="26"/>
      <c r="K16" s="26"/>
    </row>
    <row r="17" spans="1:11" ht="24" customHeight="1" thickBot="1">
      <c r="A17" s="54" t="s">
        <v>20</v>
      </c>
      <c r="B17" s="55"/>
      <c r="C17" s="55"/>
      <c r="D17" s="55"/>
      <c r="E17" s="55"/>
      <c r="F17" s="56"/>
      <c r="G17" s="56"/>
      <c r="H17" s="56"/>
      <c r="I17" s="59">
        <f>CEILING(I14+I15,1)</f>
        <v>7443</v>
      </c>
      <c r="J17" s="26"/>
      <c r="K17" s="44"/>
    </row>
    <row r="18" spans="1:11" ht="15.75">
      <c r="A18" s="45" t="s">
        <v>21</v>
      </c>
      <c r="B18" s="46"/>
      <c r="C18" s="47"/>
      <c r="D18" s="47"/>
      <c r="E18" s="47"/>
      <c r="F18" s="47"/>
      <c r="G18" s="47"/>
      <c r="H18" s="47"/>
      <c r="I18" s="5"/>
      <c r="J18" s="26"/>
      <c r="K18" s="48"/>
    </row>
    <row r="19" spans="1:11" ht="30.75" customHeight="1">
      <c r="A19" s="75" t="s">
        <v>22</v>
      </c>
      <c r="B19" s="75"/>
      <c r="C19" s="75"/>
      <c r="D19" s="75"/>
      <c r="E19" s="75"/>
      <c r="F19" s="75"/>
      <c r="G19" s="75"/>
      <c r="H19" s="75"/>
      <c r="I19" s="75"/>
      <c r="J19" s="26"/>
      <c r="K19" s="48"/>
    </row>
    <row r="20" spans="1:11" ht="16.5" customHeight="1">
      <c r="A20" s="45" t="s">
        <v>15</v>
      </c>
      <c r="B20" s="49"/>
      <c r="C20" s="49"/>
      <c r="D20" s="49"/>
      <c r="E20" s="49"/>
      <c r="F20" s="49"/>
      <c r="G20" s="49"/>
      <c r="H20" s="49"/>
      <c r="I20" s="50"/>
      <c r="K20" s="50"/>
    </row>
    <row r="21" spans="1:8" ht="15.75">
      <c r="A21" s="49"/>
      <c r="B21" s="49"/>
      <c r="C21" s="49"/>
      <c r="D21" s="49"/>
      <c r="E21" s="49"/>
      <c r="F21" s="49"/>
      <c r="G21" s="49"/>
      <c r="H21" s="49"/>
    </row>
  </sheetData>
  <sheetProtection password="CC33" sheet="1"/>
  <mergeCells count="7">
    <mergeCell ref="A19:I19"/>
    <mergeCell ref="A1:I1"/>
    <mergeCell ref="A2:I2"/>
    <mergeCell ref="A3:I3"/>
    <mergeCell ref="A4:I4"/>
    <mergeCell ref="A7:F7"/>
    <mergeCell ref="A16:B16"/>
  </mergeCells>
  <printOptions horizontalCentered="1"/>
  <pageMargins left="0.3937007874015748" right="0.3937007874015748" top="0.3937007874015748" bottom="0.3937007874015748" header="0" footer="0.1968503937007874"/>
  <pageSetup blackAndWhite="1" horizontalDpi="600" verticalDpi="600" orientation="landscape" paperSize="9" scale="110" r:id="rId1"/>
  <headerFooter alignWithMargins="0">
    <oddFooter>&amp;L&amp;"Times New Roman CE,Obyčejné"&amp;8MPSV - 323 -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subject/>
  <dc:creator>MPSV - 323 - pb -</dc:creator>
  <cp:keywords/>
  <dc:description/>
  <cp:lastModifiedBy>Skývová Daniela Ing (MPSV)</cp:lastModifiedBy>
  <cp:lastPrinted>2014-09-15T11:17:31Z</cp:lastPrinted>
  <dcterms:created xsi:type="dcterms:W3CDTF">1998-09-24T06:59:17Z</dcterms:created>
  <dcterms:modified xsi:type="dcterms:W3CDTF">2014-09-29T11:11:22Z</dcterms:modified>
  <cp:category/>
  <cp:version/>
  <cp:contentType/>
  <cp:contentStatus/>
</cp:coreProperties>
</file>